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esktop\Travel Time Problem\"/>
    </mc:Choice>
  </mc:AlternateContent>
  <bookViews>
    <workbookView xWindow="0" yWindow="0" windowWidth="20490" windowHeight="7740"/>
  </bookViews>
  <sheets>
    <sheet name="Travel Time Calculations" sheetId="1" r:id="rId1"/>
  </sheets>
  <definedNames>
    <definedName name="Americas">'Travel Time Calculations'!$K$25:$K$39</definedName>
    <definedName name="AsiaPacific">'Travel Time Calculations'!$K$2:$K$12</definedName>
    <definedName name="Europe">'Travel Time Calculations'!$K$13:$K$24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29" i="1" l="1"/>
  <c r="J39" i="1"/>
  <c r="I39" i="1"/>
  <c r="J38" i="1"/>
  <c r="I38" i="1"/>
  <c r="J37" i="1"/>
  <c r="I37" i="1"/>
  <c r="K37" i="1" s="1"/>
  <c r="I36" i="1"/>
  <c r="K36" i="1" s="1"/>
  <c r="I35" i="1"/>
  <c r="J34" i="1"/>
  <c r="I34" i="1"/>
  <c r="K34" i="1" s="1"/>
  <c r="J33" i="1"/>
  <c r="I33" i="1"/>
  <c r="K33" i="1" s="1"/>
  <c r="J32" i="1"/>
  <c r="I32" i="1"/>
  <c r="J31" i="1"/>
  <c r="I31" i="1"/>
  <c r="K31" i="1" s="1"/>
  <c r="J30" i="1"/>
  <c r="I30" i="1"/>
  <c r="K30" i="1" s="1"/>
  <c r="I29" i="1"/>
  <c r="I28" i="1"/>
  <c r="K28" i="1" s="1"/>
  <c r="I27" i="1"/>
  <c r="K27" i="1" s="1"/>
  <c r="K26" i="1"/>
  <c r="K29" i="1"/>
  <c r="K32" i="1"/>
  <c r="K35" i="1"/>
  <c r="K38" i="1"/>
  <c r="K39" i="1"/>
  <c r="J26" i="1"/>
  <c r="I26" i="1"/>
  <c r="J25" i="1"/>
  <c r="K25" i="1"/>
  <c r="I25" i="1"/>
  <c r="I24" i="1"/>
  <c r="I23" i="1"/>
  <c r="I22" i="1"/>
  <c r="K22" i="1" s="1"/>
  <c r="I21" i="1"/>
  <c r="I20" i="1"/>
  <c r="K20" i="1" s="1"/>
  <c r="I19" i="1"/>
  <c r="I18" i="1"/>
  <c r="K18" i="1" s="1"/>
  <c r="I17" i="1"/>
  <c r="I16" i="1"/>
  <c r="K16" i="1" s="1"/>
  <c r="I15" i="1"/>
  <c r="I14" i="1"/>
  <c r="J23" i="1"/>
  <c r="J19" i="1"/>
  <c r="J16" i="1"/>
  <c r="J15" i="1"/>
  <c r="J17" i="1"/>
  <c r="J18" i="1"/>
  <c r="J20" i="1"/>
  <c r="J21" i="1"/>
  <c r="K21" i="1" s="1"/>
  <c r="J22" i="1"/>
  <c r="J24" i="1"/>
  <c r="J14" i="1"/>
  <c r="K17" i="1"/>
  <c r="K19" i="1"/>
  <c r="K23" i="1"/>
  <c r="I13" i="1"/>
  <c r="K13" i="1" s="1"/>
  <c r="J13" i="1"/>
  <c r="J8" i="1"/>
  <c r="I8" i="1"/>
  <c r="I12" i="1"/>
  <c r="K12" i="1" s="1"/>
  <c r="J12" i="1"/>
  <c r="J11" i="1"/>
  <c r="I11" i="1"/>
  <c r="K11" i="1" s="1"/>
  <c r="I10" i="1"/>
  <c r="K10" i="1" s="1"/>
  <c r="J10" i="1"/>
  <c r="J9" i="1"/>
  <c r="J7" i="1"/>
  <c r="I7" i="1"/>
  <c r="I6" i="1"/>
  <c r="J6" i="1"/>
  <c r="K6" i="1"/>
  <c r="J5" i="1"/>
  <c r="I5" i="1"/>
  <c r="J4" i="1"/>
  <c r="I4" i="1"/>
  <c r="K4" i="1" s="1"/>
  <c r="J3" i="1"/>
  <c r="I3" i="1"/>
  <c r="K3" i="1" s="1"/>
  <c r="J2" i="1"/>
  <c r="I2" i="1"/>
  <c r="K2" i="1" s="1"/>
  <c r="K14" i="1" l="1"/>
  <c r="K15" i="1"/>
  <c r="K9" i="1"/>
  <c r="K24" i="1"/>
  <c r="K8" i="1"/>
  <c r="K7" i="1"/>
  <c r="K5" i="1"/>
</calcChain>
</file>

<file path=xl/sharedStrings.xml><?xml version="1.0" encoding="utf-8"?>
<sst xmlns="http://schemas.openxmlformats.org/spreadsheetml/2006/main" count="163" uniqueCount="91">
  <si>
    <t>Region</t>
  </si>
  <si>
    <t>Flight No.</t>
  </si>
  <si>
    <t>Departure City</t>
  </si>
  <si>
    <t>UTC</t>
  </si>
  <si>
    <t>Arrival City</t>
  </si>
  <si>
    <t>Asia Pacific</t>
  </si>
  <si>
    <t>AC015</t>
  </si>
  <si>
    <t>AC025</t>
  </si>
  <si>
    <t>AC084</t>
  </si>
  <si>
    <t>AC031</t>
  </si>
  <si>
    <t>AC033</t>
  </si>
  <si>
    <t>AC009</t>
  </si>
  <si>
    <t>AC050</t>
  </si>
  <si>
    <t>AC007</t>
  </si>
  <si>
    <t>AC056</t>
  </si>
  <si>
    <t>AC063</t>
  </si>
  <si>
    <t>AC001</t>
  </si>
  <si>
    <t>YYZ</t>
  </si>
  <si>
    <t>YVR</t>
  </si>
  <si>
    <t>YYC</t>
  </si>
  <si>
    <t>Hong Kong</t>
  </si>
  <si>
    <t>Shanghai</t>
  </si>
  <si>
    <t>Tel Aviv</t>
  </si>
  <si>
    <t>Sydney</t>
  </si>
  <si>
    <t>Beijing</t>
  </si>
  <si>
    <t>Tokyo-Narita</t>
  </si>
  <si>
    <t>Delhi</t>
  </si>
  <si>
    <t>Dubai</t>
  </si>
  <si>
    <t>Seoul-Incheon</t>
  </si>
  <si>
    <t>Apparent Travel Time</t>
  </si>
  <si>
    <t>Actual Travel Time</t>
  </si>
  <si>
    <t>Local Time</t>
  </si>
  <si>
    <t>Europe</t>
  </si>
  <si>
    <t>AC844</t>
  </si>
  <si>
    <t>AC824</t>
  </si>
  <si>
    <t>AC1918</t>
  </si>
  <si>
    <t>AC1904</t>
  </si>
  <si>
    <t>AC882</t>
  </si>
  <si>
    <t>AC834</t>
  </si>
  <si>
    <t>AC848</t>
  </si>
  <si>
    <t>AC1914</t>
  </si>
  <si>
    <t>AC1910</t>
  </si>
  <si>
    <t>AC886</t>
  </si>
  <si>
    <t>AC898</t>
  </si>
  <si>
    <t>AC890</t>
  </si>
  <si>
    <t>YUL</t>
  </si>
  <si>
    <t>YEG</t>
  </si>
  <si>
    <t>Frankfurt</t>
  </si>
  <si>
    <t>Amsterdam</t>
  </si>
  <si>
    <t>Venice</t>
  </si>
  <si>
    <t>Edinburgh</t>
  </si>
  <si>
    <t>Copenhagen</t>
  </si>
  <si>
    <t>Geneva</t>
  </si>
  <si>
    <t>London-Heathrow</t>
  </si>
  <si>
    <t>Barcelona</t>
  </si>
  <si>
    <t>Nice</t>
  </si>
  <si>
    <t>Paris-Charles De Gaulle</t>
  </si>
  <si>
    <t>Rome</t>
  </si>
  <si>
    <t>Americas</t>
  </si>
  <si>
    <t>AC962</t>
  </si>
  <si>
    <t>AC230</t>
  </si>
  <si>
    <t>AC8906</t>
  </si>
  <si>
    <t>AC918</t>
  </si>
  <si>
    <t>AC1973</t>
  </si>
  <si>
    <t>AC098</t>
  </si>
  <si>
    <t>AC737</t>
  </si>
  <si>
    <t>AC797</t>
  </si>
  <si>
    <t>AC090</t>
  </si>
  <si>
    <t>AC994</t>
  </si>
  <si>
    <t>AC964</t>
  </si>
  <si>
    <t>AC480</t>
  </si>
  <si>
    <t>AC143</t>
  </si>
  <si>
    <t>AC092</t>
  </si>
  <si>
    <t>AC541</t>
  </si>
  <si>
    <t>YHZ</t>
  </si>
  <si>
    <t>YYT</t>
  </si>
  <si>
    <t>Bogota</t>
  </si>
  <si>
    <t>Calgary</t>
  </si>
  <si>
    <t>New York JFK</t>
  </si>
  <si>
    <t>Miami</t>
  </si>
  <si>
    <t>Rio De Janeiro</t>
  </si>
  <si>
    <t>Los Angeles</t>
  </si>
  <si>
    <t>San Fransisco</t>
  </si>
  <si>
    <t>Sao Paulo</t>
  </si>
  <si>
    <t>Mexico City</t>
  </si>
  <si>
    <t>Panama City</t>
  </si>
  <si>
    <t>Montreal</t>
  </si>
  <si>
    <t>Ottawa</t>
  </si>
  <si>
    <t>Santiago</t>
  </si>
  <si>
    <t>Seattle</t>
  </si>
  <si>
    <t>Time Zone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</si>
</sst>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2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pane ySplit="1" topLeftCell="A2" activePane="bottomLeft" state="frozen"/>
      <selection pane="bottomLeft" activeCell="K9" sqref="K9"/>
    </sheetView>
  </sheetViews>
  <sheetFormatPr defaultRowHeight="15" x14ac:dyDescent="0.25"/>
  <cols>
    <col min="1" max="1" width="10.85546875" bestFit="1" customWidth="1"/>
    <col min="2" max="2" width="9.140625" style="1"/>
    <col min="3" max="3" width="14" style="1" bestFit="1" customWidth="1"/>
    <col min="4" max="4" width="4.7109375" style="1" bestFit="1" customWidth="1"/>
    <col min="5" max="5" width="10.28515625" style="2" bestFit="1" customWidth="1"/>
    <col min="6" max="6" width="22" style="3" bestFit="1" customWidth="1"/>
    <col min="7" max="7" width="4.42578125" style="1" bestFit="1" customWidth="1"/>
    <col min="8" max="8" width="10.28515625" style="2" bestFit="1" customWidth="1"/>
    <col min="9" max="9" width="9.140625" style="1"/>
    <col min="10" max="10" width="11.42578125" style="1" customWidth="1"/>
    <col min="11" max="11" width="9.140625" style="1"/>
  </cols>
  <sheetData>
    <row r="1" spans="1:17" ht="45" x14ac:dyDescent="0.25">
      <c r="A1" s="18" t="s">
        <v>0</v>
      </c>
      <c r="B1" s="19" t="s">
        <v>1</v>
      </c>
      <c r="C1" s="19" t="s">
        <v>2</v>
      </c>
      <c r="D1" s="19" t="s">
        <v>3</v>
      </c>
      <c r="E1" s="20" t="s">
        <v>31</v>
      </c>
      <c r="F1" s="21" t="s">
        <v>4</v>
      </c>
      <c r="G1" s="19" t="s">
        <v>3</v>
      </c>
      <c r="H1" s="22" t="s">
        <v>31</v>
      </c>
      <c r="I1" s="19" t="s">
        <v>29</v>
      </c>
      <c r="J1" s="19" t="s">
        <v>90</v>
      </c>
      <c r="K1" s="19" t="s">
        <v>30</v>
      </c>
    </row>
    <row r="2" spans="1:17" x14ac:dyDescent="0.25">
      <c r="A2" s="5" t="s">
        <v>5</v>
      </c>
      <c r="B2" s="6" t="s">
        <v>6</v>
      </c>
      <c r="C2" s="6" t="s">
        <v>17</v>
      </c>
      <c r="D2" s="6">
        <v>-5</v>
      </c>
      <c r="E2" s="7">
        <v>0.41666666666666669</v>
      </c>
      <c r="F2" s="8" t="s">
        <v>20</v>
      </c>
      <c r="G2" s="6">
        <v>7</v>
      </c>
      <c r="H2" s="7">
        <v>0.55833333333333335</v>
      </c>
      <c r="I2" s="6">
        <f>3*60+24</f>
        <v>204</v>
      </c>
      <c r="J2" s="6">
        <f>12*60</f>
        <v>720</v>
      </c>
      <c r="K2" s="6">
        <f>I2+J2</f>
        <v>924</v>
      </c>
      <c r="M2" s="4"/>
      <c r="N2" s="4"/>
      <c r="O2" s="4"/>
      <c r="P2" s="4"/>
      <c r="Q2" s="4"/>
    </row>
    <row r="3" spans="1:17" x14ac:dyDescent="0.25">
      <c r="A3" s="5" t="s">
        <v>5</v>
      </c>
      <c r="B3" s="6" t="s">
        <v>7</v>
      </c>
      <c r="C3" s="6" t="s">
        <v>18</v>
      </c>
      <c r="D3" s="6">
        <v>-8</v>
      </c>
      <c r="E3" s="7">
        <v>0.54861111111111105</v>
      </c>
      <c r="F3" s="8" t="s">
        <v>21</v>
      </c>
      <c r="G3" s="6">
        <v>7</v>
      </c>
      <c r="H3" s="7">
        <v>0.68125000000000002</v>
      </c>
      <c r="I3" s="9">
        <f>3*60+11</f>
        <v>191</v>
      </c>
      <c r="J3" s="6">
        <f>9*60</f>
        <v>540</v>
      </c>
      <c r="K3" s="6">
        <f t="shared" ref="K3:K39" si="0">I3+J3</f>
        <v>731</v>
      </c>
      <c r="M3" s="4"/>
      <c r="N3" s="4"/>
      <c r="O3" s="4"/>
      <c r="P3" s="4"/>
      <c r="Q3" s="4"/>
    </row>
    <row r="4" spans="1:17" x14ac:dyDescent="0.25">
      <c r="A4" s="5" t="s">
        <v>5</v>
      </c>
      <c r="B4" s="6" t="s">
        <v>8</v>
      </c>
      <c r="C4" s="6" t="s">
        <v>17</v>
      </c>
      <c r="D4" s="6">
        <v>-5</v>
      </c>
      <c r="E4" s="7">
        <v>0.6875</v>
      </c>
      <c r="F4" s="8" t="s">
        <v>22</v>
      </c>
      <c r="G4" s="6">
        <v>2</v>
      </c>
      <c r="H4" s="7">
        <v>0.4201388888888889</v>
      </c>
      <c r="I4" s="9">
        <f>17*60+35</f>
        <v>1055</v>
      </c>
      <c r="J4" s="6">
        <f>-7*60</f>
        <v>-420</v>
      </c>
      <c r="K4" s="6">
        <f t="shared" si="0"/>
        <v>635</v>
      </c>
      <c r="M4" s="4"/>
      <c r="N4" s="4"/>
      <c r="O4" s="4"/>
      <c r="P4" s="4"/>
      <c r="Q4" s="4"/>
    </row>
    <row r="5" spans="1:17" x14ac:dyDescent="0.25">
      <c r="A5" s="5" t="s">
        <v>5</v>
      </c>
      <c r="B5" s="6" t="s">
        <v>10</v>
      </c>
      <c r="C5" s="6" t="s">
        <v>18</v>
      </c>
      <c r="D5" s="6">
        <v>-8</v>
      </c>
      <c r="E5" s="7">
        <v>0.98611111111111116</v>
      </c>
      <c r="F5" s="8" t="s">
        <v>23</v>
      </c>
      <c r="G5" s="6">
        <v>9</v>
      </c>
      <c r="H5" s="7">
        <v>0.3444444444444445</v>
      </c>
      <c r="I5" s="9">
        <f>9*60+56</f>
        <v>596</v>
      </c>
      <c r="J5" s="6">
        <f>7*60</f>
        <v>420</v>
      </c>
      <c r="K5" s="6">
        <f t="shared" si="0"/>
        <v>1016</v>
      </c>
      <c r="M5" s="4"/>
      <c r="N5" s="4"/>
      <c r="O5" s="4"/>
      <c r="P5" s="4"/>
      <c r="Q5" s="4"/>
    </row>
    <row r="6" spans="1:17" x14ac:dyDescent="0.25">
      <c r="A6" s="5" t="s">
        <v>5</v>
      </c>
      <c r="B6" s="6" t="s">
        <v>9</v>
      </c>
      <c r="C6" s="6" t="s">
        <v>17</v>
      </c>
      <c r="D6" s="6">
        <v>-5</v>
      </c>
      <c r="E6" s="7">
        <v>0.64583333333333337</v>
      </c>
      <c r="F6" s="8" t="s">
        <v>24</v>
      </c>
      <c r="G6" s="6">
        <v>7</v>
      </c>
      <c r="H6" s="7">
        <v>0.70277777777777783</v>
      </c>
      <c r="I6" s="6">
        <f>1*60+22</f>
        <v>82</v>
      </c>
      <c r="J6" s="6">
        <f>12*60</f>
        <v>720</v>
      </c>
      <c r="K6" s="6">
        <f t="shared" si="0"/>
        <v>802</v>
      </c>
      <c r="M6" s="4"/>
      <c r="N6" s="4"/>
      <c r="O6" s="4"/>
      <c r="P6" s="4"/>
      <c r="Q6" s="4"/>
    </row>
    <row r="7" spans="1:17" x14ac:dyDescent="0.25">
      <c r="A7" s="5" t="s">
        <v>5</v>
      </c>
      <c r="B7" s="6" t="s">
        <v>11</v>
      </c>
      <c r="C7" s="6" t="s">
        <v>19</v>
      </c>
      <c r="D7" s="6">
        <v>-7</v>
      </c>
      <c r="E7" s="7">
        <v>0.53125</v>
      </c>
      <c r="F7" s="8" t="s">
        <v>25</v>
      </c>
      <c r="G7" s="6">
        <v>8</v>
      </c>
      <c r="H7" s="7">
        <v>0.60069444444444442</v>
      </c>
      <c r="I7" s="6">
        <f>1*60+40</f>
        <v>100</v>
      </c>
      <c r="J7" s="9">
        <f>9*60</f>
        <v>540</v>
      </c>
      <c r="K7" s="6">
        <f t="shared" si="0"/>
        <v>640</v>
      </c>
      <c r="M7" s="4"/>
      <c r="N7" s="4"/>
      <c r="O7" s="4"/>
      <c r="P7" s="4"/>
      <c r="Q7" s="4"/>
    </row>
    <row r="8" spans="1:17" x14ac:dyDescent="0.25">
      <c r="A8" s="5" t="s">
        <v>5</v>
      </c>
      <c r="B8" s="6" t="s">
        <v>12</v>
      </c>
      <c r="C8" s="6" t="s">
        <v>17</v>
      </c>
      <c r="D8" s="6">
        <v>-5</v>
      </c>
      <c r="E8" s="7">
        <v>0.87152777777777779</v>
      </c>
      <c r="F8" s="8" t="s">
        <v>26</v>
      </c>
      <c r="G8" s="6">
        <v>5.5</v>
      </c>
      <c r="H8" s="7">
        <v>0.88611111111111107</v>
      </c>
      <c r="I8" s="9">
        <f>24*60+21</f>
        <v>1461</v>
      </c>
      <c r="J8" s="6">
        <f>-10.5*60</f>
        <v>-630</v>
      </c>
      <c r="K8" s="6">
        <f t="shared" si="0"/>
        <v>831</v>
      </c>
      <c r="M8" s="4"/>
      <c r="N8" s="4"/>
      <c r="O8" s="4"/>
      <c r="P8" s="4"/>
      <c r="Q8" s="4"/>
    </row>
    <row r="9" spans="1:17" x14ac:dyDescent="0.25">
      <c r="A9" s="5" t="s">
        <v>5</v>
      </c>
      <c r="B9" s="6" t="s">
        <v>13</v>
      </c>
      <c r="C9" s="6" t="s">
        <v>18</v>
      </c>
      <c r="D9" s="6">
        <v>-8</v>
      </c>
      <c r="E9" s="7">
        <v>0.54166666666666663</v>
      </c>
      <c r="F9" s="8" t="s">
        <v>20</v>
      </c>
      <c r="G9" s="6">
        <v>7</v>
      </c>
      <c r="H9" s="7">
        <v>0.71111111111111114</v>
      </c>
      <c r="I9" s="6">
        <f>4*60+4</f>
        <v>244</v>
      </c>
      <c r="J9" s="6">
        <f>9*60</f>
        <v>540</v>
      </c>
      <c r="K9" s="6">
        <f t="shared" si="0"/>
        <v>784</v>
      </c>
      <c r="M9" s="4"/>
      <c r="N9" s="4"/>
      <c r="O9" s="4"/>
      <c r="P9" s="4"/>
      <c r="Q9" s="4"/>
    </row>
    <row r="10" spans="1:17" x14ac:dyDescent="0.25">
      <c r="A10" s="5" t="s">
        <v>5</v>
      </c>
      <c r="B10" s="6" t="s">
        <v>14</v>
      </c>
      <c r="C10" s="6" t="s">
        <v>17</v>
      </c>
      <c r="D10" s="6">
        <v>-5</v>
      </c>
      <c r="E10" s="7">
        <v>0.87152777777777779</v>
      </c>
      <c r="F10" s="8" t="s">
        <v>27</v>
      </c>
      <c r="G10" s="6">
        <v>4</v>
      </c>
      <c r="H10" s="7">
        <v>0.77916666666666667</v>
      </c>
      <c r="I10" s="6">
        <f>21*60+47</f>
        <v>1307</v>
      </c>
      <c r="J10" s="6">
        <f>-9*60</f>
        <v>-540</v>
      </c>
      <c r="K10" s="6">
        <f t="shared" si="0"/>
        <v>767</v>
      </c>
      <c r="M10" s="4"/>
      <c r="N10" s="4"/>
      <c r="O10" s="4"/>
      <c r="P10" s="4"/>
      <c r="Q10" s="4"/>
    </row>
    <row r="11" spans="1:17" x14ac:dyDescent="0.25">
      <c r="A11" s="5" t="s">
        <v>5</v>
      </c>
      <c r="B11" s="6" t="s">
        <v>15</v>
      </c>
      <c r="C11" s="6" t="s">
        <v>18</v>
      </c>
      <c r="D11" s="6">
        <v>-8</v>
      </c>
      <c r="E11" s="7">
        <v>0.55208333333333337</v>
      </c>
      <c r="F11" s="8" t="s">
        <v>28</v>
      </c>
      <c r="G11" s="6">
        <v>8</v>
      </c>
      <c r="H11" s="7">
        <v>0.67569444444444438</v>
      </c>
      <c r="I11" s="6">
        <f>2*60+58</f>
        <v>178</v>
      </c>
      <c r="J11" s="6">
        <f>8*60</f>
        <v>480</v>
      </c>
      <c r="K11" s="6">
        <f t="shared" si="0"/>
        <v>658</v>
      </c>
      <c r="M11" s="4"/>
      <c r="N11" s="4"/>
      <c r="O11" s="4"/>
      <c r="P11" s="4"/>
      <c r="Q11" s="4"/>
    </row>
    <row r="12" spans="1:17" x14ac:dyDescent="0.25">
      <c r="A12" s="5" t="s">
        <v>5</v>
      </c>
      <c r="B12" s="6" t="s">
        <v>16</v>
      </c>
      <c r="C12" s="6" t="s">
        <v>17</v>
      </c>
      <c r="D12" s="6">
        <v>-5</v>
      </c>
      <c r="E12" s="7">
        <v>0.58333333333333337</v>
      </c>
      <c r="F12" s="8" t="s">
        <v>25</v>
      </c>
      <c r="G12" s="6">
        <v>8</v>
      </c>
      <c r="H12" s="7">
        <v>0.66111111111111109</v>
      </c>
      <c r="I12" s="6">
        <f>1*60+52</f>
        <v>112</v>
      </c>
      <c r="J12" s="6">
        <f>11*60</f>
        <v>660</v>
      </c>
      <c r="K12" s="6">
        <f t="shared" si="0"/>
        <v>772</v>
      </c>
      <c r="M12" s="4"/>
      <c r="N12" s="4"/>
      <c r="O12" s="4"/>
      <c r="P12" s="4"/>
      <c r="Q12" s="4"/>
    </row>
    <row r="13" spans="1:17" x14ac:dyDescent="0.25">
      <c r="A13" s="10" t="s">
        <v>32</v>
      </c>
      <c r="B13" s="11" t="s">
        <v>33</v>
      </c>
      <c r="C13" s="11" t="s">
        <v>19</v>
      </c>
      <c r="D13" s="11">
        <v>-7</v>
      </c>
      <c r="E13" s="12">
        <v>0.62152777777777779</v>
      </c>
      <c r="F13" s="13" t="s">
        <v>47</v>
      </c>
      <c r="G13" s="11">
        <v>1</v>
      </c>
      <c r="H13" s="12">
        <v>0.34791666666666665</v>
      </c>
      <c r="I13" s="11">
        <f>17*60+26</f>
        <v>1046</v>
      </c>
      <c r="J13" s="11">
        <f>-8*60</f>
        <v>-480</v>
      </c>
      <c r="K13" s="11">
        <f t="shared" si="0"/>
        <v>566</v>
      </c>
      <c r="M13" s="4"/>
      <c r="N13" s="4"/>
      <c r="O13" s="4"/>
      <c r="P13" s="4"/>
      <c r="Q13" s="4"/>
    </row>
    <row r="14" spans="1:17" x14ac:dyDescent="0.25">
      <c r="A14" s="10" t="s">
        <v>32</v>
      </c>
      <c r="B14" s="11" t="s">
        <v>34</v>
      </c>
      <c r="C14" s="11" t="s">
        <v>17</v>
      </c>
      <c r="D14" s="11">
        <v>-5</v>
      </c>
      <c r="E14" s="12">
        <v>0.86458333333333337</v>
      </c>
      <c r="F14" s="13" t="s">
        <v>48</v>
      </c>
      <c r="G14" s="11">
        <v>1</v>
      </c>
      <c r="H14" s="12">
        <v>0.4284722222222222</v>
      </c>
      <c r="I14" s="11">
        <f>13*60+33</f>
        <v>813</v>
      </c>
      <c r="J14" s="11">
        <f>-6*60</f>
        <v>-360</v>
      </c>
      <c r="K14" s="11">
        <f t="shared" si="0"/>
        <v>453</v>
      </c>
      <c r="M14" s="4"/>
      <c r="N14" s="4"/>
      <c r="O14" s="4"/>
      <c r="P14" s="4"/>
      <c r="Q14" s="4"/>
    </row>
    <row r="15" spans="1:17" x14ac:dyDescent="0.25">
      <c r="A15" s="10" t="s">
        <v>32</v>
      </c>
      <c r="B15" s="11" t="s">
        <v>35</v>
      </c>
      <c r="C15" s="11" t="s">
        <v>45</v>
      </c>
      <c r="D15" s="11">
        <v>-5</v>
      </c>
      <c r="E15" s="12">
        <v>0.89583333333333337</v>
      </c>
      <c r="F15" s="13" t="s">
        <v>49</v>
      </c>
      <c r="G15" s="11">
        <v>1</v>
      </c>
      <c r="H15" s="12">
        <v>0.48472222222222222</v>
      </c>
      <c r="I15" s="11">
        <f>13*60+68</f>
        <v>848</v>
      </c>
      <c r="J15" s="11">
        <f t="shared" ref="J15:J24" si="1">-6*60</f>
        <v>-360</v>
      </c>
      <c r="K15" s="11">
        <f t="shared" si="0"/>
        <v>488</v>
      </c>
      <c r="M15" s="4"/>
      <c r="N15" s="4"/>
      <c r="O15" s="4"/>
      <c r="P15" s="4"/>
      <c r="Q15" s="4"/>
    </row>
    <row r="16" spans="1:17" x14ac:dyDescent="0.25">
      <c r="A16" s="10" t="s">
        <v>32</v>
      </c>
      <c r="B16" s="11" t="s">
        <v>36</v>
      </c>
      <c r="C16" s="11" t="s">
        <v>17</v>
      </c>
      <c r="D16" s="11">
        <v>-5</v>
      </c>
      <c r="E16" s="12">
        <v>0.78819444444444453</v>
      </c>
      <c r="F16" s="13" t="s">
        <v>50</v>
      </c>
      <c r="G16" s="11">
        <v>0</v>
      </c>
      <c r="H16" s="12">
        <v>0.27986111111111112</v>
      </c>
      <c r="I16" s="11">
        <f>11*60+48</f>
        <v>708</v>
      </c>
      <c r="J16" s="11">
        <f>-5*60</f>
        <v>-300</v>
      </c>
      <c r="K16" s="11">
        <f t="shared" si="0"/>
        <v>408</v>
      </c>
      <c r="M16" s="4"/>
      <c r="N16" s="4"/>
      <c r="O16" s="4"/>
      <c r="P16" s="4"/>
      <c r="Q16" s="4"/>
    </row>
    <row r="17" spans="1:13" x14ac:dyDescent="0.25">
      <c r="A17" s="10" t="s">
        <v>32</v>
      </c>
      <c r="B17" s="11" t="s">
        <v>37</v>
      </c>
      <c r="C17" s="11" t="s">
        <v>17</v>
      </c>
      <c r="D17" s="11">
        <v>-5</v>
      </c>
      <c r="E17" s="12">
        <v>0.87152777777777779</v>
      </c>
      <c r="F17" s="13" t="s">
        <v>51</v>
      </c>
      <c r="G17" s="11">
        <v>1</v>
      </c>
      <c r="H17" s="12">
        <v>0.43194444444444446</v>
      </c>
      <c r="I17" s="11">
        <f>13*60+27</f>
        <v>807</v>
      </c>
      <c r="J17" s="11">
        <f t="shared" si="1"/>
        <v>-360</v>
      </c>
      <c r="K17" s="11">
        <f t="shared" si="0"/>
        <v>447</v>
      </c>
      <c r="M17" s="4"/>
    </row>
    <row r="18" spans="1:13" x14ac:dyDescent="0.25">
      <c r="A18" s="10" t="s">
        <v>32</v>
      </c>
      <c r="B18" s="11" t="s">
        <v>38</v>
      </c>
      <c r="C18" s="11" t="s">
        <v>45</v>
      </c>
      <c r="D18" s="11">
        <v>-5</v>
      </c>
      <c r="E18" s="12">
        <v>0.875</v>
      </c>
      <c r="F18" s="13" t="s">
        <v>52</v>
      </c>
      <c r="G18" s="11">
        <v>1</v>
      </c>
      <c r="H18" s="12">
        <v>0.42569444444444443</v>
      </c>
      <c r="I18" s="11">
        <f>13*60+13</f>
        <v>793</v>
      </c>
      <c r="J18" s="11">
        <f t="shared" si="1"/>
        <v>-360</v>
      </c>
      <c r="K18" s="11">
        <f t="shared" si="0"/>
        <v>433</v>
      </c>
    </row>
    <row r="19" spans="1:13" x14ac:dyDescent="0.25">
      <c r="A19" s="10" t="s">
        <v>32</v>
      </c>
      <c r="B19" s="11" t="s">
        <v>39</v>
      </c>
      <c r="C19" s="11" t="s">
        <v>17</v>
      </c>
      <c r="D19" s="11">
        <v>-5</v>
      </c>
      <c r="E19" s="12">
        <v>0.85416666666666663</v>
      </c>
      <c r="F19" s="13" t="s">
        <v>53</v>
      </c>
      <c r="G19" s="11">
        <v>0</v>
      </c>
      <c r="H19" s="12">
        <v>0.35694444444444445</v>
      </c>
      <c r="I19" s="11">
        <f>11*60+64</f>
        <v>724</v>
      </c>
      <c r="J19" s="11">
        <f>-5*60</f>
        <v>-300</v>
      </c>
      <c r="K19" s="11">
        <f t="shared" si="0"/>
        <v>424</v>
      </c>
    </row>
    <row r="20" spans="1:13" x14ac:dyDescent="0.25">
      <c r="A20" s="10" t="s">
        <v>32</v>
      </c>
      <c r="B20" s="11" t="s">
        <v>40</v>
      </c>
      <c r="C20" s="11" t="s">
        <v>17</v>
      </c>
      <c r="D20" s="11">
        <v>-5</v>
      </c>
      <c r="E20" s="12">
        <v>0.79861111111111116</v>
      </c>
      <c r="F20" s="13" t="s">
        <v>54</v>
      </c>
      <c r="G20" s="11">
        <v>1</v>
      </c>
      <c r="H20" s="12">
        <v>0.36874999999999997</v>
      </c>
      <c r="I20" s="11">
        <f>12*60+101</f>
        <v>821</v>
      </c>
      <c r="J20" s="11">
        <f t="shared" si="1"/>
        <v>-360</v>
      </c>
      <c r="K20" s="11">
        <f t="shared" si="0"/>
        <v>461</v>
      </c>
    </row>
    <row r="21" spans="1:13" x14ac:dyDescent="0.25">
      <c r="A21" s="10" t="s">
        <v>32</v>
      </c>
      <c r="B21" s="11" t="s">
        <v>41</v>
      </c>
      <c r="C21" s="11" t="s">
        <v>45</v>
      </c>
      <c r="D21" s="11">
        <v>-5</v>
      </c>
      <c r="E21" s="12">
        <v>0.87152777777777779</v>
      </c>
      <c r="F21" s="13" t="s">
        <v>55</v>
      </c>
      <c r="G21" s="11">
        <v>1</v>
      </c>
      <c r="H21" s="12">
        <v>0.43888888888888888</v>
      </c>
      <c r="I21" s="11">
        <f>13*60+37</f>
        <v>817</v>
      </c>
      <c r="J21" s="11">
        <f t="shared" si="1"/>
        <v>-360</v>
      </c>
      <c r="K21" s="11">
        <f t="shared" si="0"/>
        <v>457</v>
      </c>
    </row>
    <row r="22" spans="1:13" x14ac:dyDescent="0.25">
      <c r="A22" s="10" t="s">
        <v>32</v>
      </c>
      <c r="B22" s="11" t="s">
        <v>42</v>
      </c>
      <c r="C22" s="11" t="s">
        <v>17</v>
      </c>
      <c r="D22" s="11">
        <v>-5</v>
      </c>
      <c r="E22" s="12">
        <v>0.97916666666666663</v>
      </c>
      <c r="F22" s="13" t="s">
        <v>56</v>
      </c>
      <c r="G22" s="11">
        <v>1</v>
      </c>
      <c r="H22" s="12">
        <v>0.56944444444444442</v>
      </c>
      <c r="I22" s="11">
        <f>13*60+70</f>
        <v>850</v>
      </c>
      <c r="J22" s="11">
        <f t="shared" si="1"/>
        <v>-360</v>
      </c>
      <c r="K22" s="11">
        <f t="shared" si="0"/>
        <v>490</v>
      </c>
    </row>
    <row r="23" spans="1:13" x14ac:dyDescent="0.25">
      <c r="A23" s="10" t="s">
        <v>32</v>
      </c>
      <c r="B23" s="11" t="s">
        <v>43</v>
      </c>
      <c r="C23" s="11" t="s">
        <v>46</v>
      </c>
      <c r="D23" s="11">
        <v>-7</v>
      </c>
      <c r="E23" s="12">
        <v>0.83333333333333337</v>
      </c>
      <c r="F23" s="13" t="s">
        <v>53</v>
      </c>
      <c r="G23" s="11">
        <v>0</v>
      </c>
      <c r="H23" s="12">
        <v>0.48749999999999999</v>
      </c>
      <c r="I23" s="11">
        <f>15*60+42</f>
        <v>942</v>
      </c>
      <c r="J23" s="11">
        <f>-7*60</f>
        <v>-420</v>
      </c>
      <c r="K23" s="11">
        <f t="shared" si="0"/>
        <v>522</v>
      </c>
    </row>
    <row r="24" spans="1:13" x14ac:dyDescent="0.25">
      <c r="A24" s="10" t="s">
        <v>32</v>
      </c>
      <c r="B24" s="11" t="s">
        <v>44</v>
      </c>
      <c r="C24" s="11" t="s">
        <v>17</v>
      </c>
      <c r="D24" s="11">
        <v>-5</v>
      </c>
      <c r="E24" s="12">
        <v>0.84027777777777779</v>
      </c>
      <c r="F24" s="13" t="s">
        <v>57</v>
      </c>
      <c r="G24" s="11">
        <v>1</v>
      </c>
      <c r="H24" s="12">
        <v>0.44722222222222219</v>
      </c>
      <c r="I24" s="11">
        <f>13*60+94</f>
        <v>874</v>
      </c>
      <c r="J24" s="11">
        <f t="shared" si="1"/>
        <v>-360</v>
      </c>
      <c r="K24" s="11">
        <f t="shared" si="0"/>
        <v>514</v>
      </c>
    </row>
    <row r="25" spans="1:13" x14ac:dyDescent="0.25">
      <c r="A25" s="14" t="s">
        <v>58</v>
      </c>
      <c r="B25" s="15" t="s">
        <v>59</v>
      </c>
      <c r="C25" s="15" t="s">
        <v>17</v>
      </c>
      <c r="D25" s="15">
        <v>-5</v>
      </c>
      <c r="E25" s="16">
        <v>0.34722222222222227</v>
      </c>
      <c r="F25" s="17" t="s">
        <v>76</v>
      </c>
      <c r="G25" s="15">
        <v>-6</v>
      </c>
      <c r="H25" s="16">
        <v>0.54375000000000007</v>
      </c>
      <c r="I25" s="15">
        <f>4*60+43</f>
        <v>283</v>
      </c>
      <c r="J25" s="15">
        <f>1*60</f>
        <v>60</v>
      </c>
      <c r="K25" s="15">
        <f t="shared" si="0"/>
        <v>343</v>
      </c>
    </row>
    <row r="26" spans="1:13" x14ac:dyDescent="0.25">
      <c r="A26" s="14" t="s">
        <v>58</v>
      </c>
      <c r="B26" s="15" t="s">
        <v>60</v>
      </c>
      <c r="C26" s="15" t="s">
        <v>18</v>
      </c>
      <c r="D26" s="15">
        <v>-8</v>
      </c>
      <c r="E26" s="16">
        <v>0.96527777777777779</v>
      </c>
      <c r="F26" s="17" t="s">
        <v>77</v>
      </c>
      <c r="G26" s="15">
        <v>-7</v>
      </c>
      <c r="H26" s="16">
        <v>6.7361111111111108E-2</v>
      </c>
      <c r="I26" s="15">
        <f>1*60+87</f>
        <v>147</v>
      </c>
      <c r="J26" s="15">
        <f>-1*60</f>
        <v>-60</v>
      </c>
      <c r="K26" s="15">
        <f t="shared" si="0"/>
        <v>87</v>
      </c>
    </row>
    <row r="27" spans="1:13" x14ac:dyDescent="0.25">
      <c r="A27" s="14" t="s">
        <v>58</v>
      </c>
      <c r="B27" s="15" t="s">
        <v>61</v>
      </c>
      <c r="C27" s="15" t="s">
        <v>17</v>
      </c>
      <c r="D27" s="15">
        <v>-5</v>
      </c>
      <c r="E27" s="16">
        <v>0.86458333333333337</v>
      </c>
      <c r="F27" s="17" t="s">
        <v>78</v>
      </c>
      <c r="G27" s="15">
        <v>-5</v>
      </c>
      <c r="H27" s="16">
        <v>0.93333333333333324</v>
      </c>
      <c r="I27" s="15">
        <f>1*60+39</f>
        <v>99</v>
      </c>
      <c r="J27" s="15">
        <v>0</v>
      </c>
      <c r="K27" s="15">
        <f t="shared" si="0"/>
        <v>99</v>
      </c>
    </row>
    <row r="28" spans="1:13" x14ac:dyDescent="0.25">
      <c r="A28" s="14" t="s">
        <v>58</v>
      </c>
      <c r="B28" s="15" t="s">
        <v>62</v>
      </c>
      <c r="C28" s="15" t="s">
        <v>17</v>
      </c>
      <c r="D28" s="15">
        <v>-5</v>
      </c>
      <c r="E28" s="16">
        <v>0.75</v>
      </c>
      <c r="F28" s="17" t="s">
        <v>79</v>
      </c>
      <c r="G28" s="15">
        <v>-5</v>
      </c>
      <c r="H28" s="16">
        <v>0.8833333333333333</v>
      </c>
      <c r="I28" s="15">
        <f>3*60+12</f>
        <v>192</v>
      </c>
      <c r="J28" s="15">
        <v>0</v>
      </c>
      <c r="K28" s="15">
        <f t="shared" si="0"/>
        <v>192</v>
      </c>
    </row>
    <row r="29" spans="1:13" x14ac:dyDescent="0.25">
      <c r="A29" s="14" t="s">
        <v>58</v>
      </c>
      <c r="B29" s="15" t="s">
        <v>63</v>
      </c>
      <c r="C29" s="15" t="s">
        <v>74</v>
      </c>
      <c r="D29" s="15">
        <v>-4</v>
      </c>
      <c r="E29" s="16">
        <v>0.83680555555555547</v>
      </c>
      <c r="F29" s="17" t="s">
        <v>77</v>
      </c>
      <c r="G29" s="15">
        <v>-7</v>
      </c>
      <c r="H29" s="16">
        <v>0.9375</v>
      </c>
      <c r="I29" s="15">
        <f>1*60+85</f>
        <v>145</v>
      </c>
      <c r="J29" s="15">
        <f>3*60</f>
        <v>180</v>
      </c>
      <c r="K29" s="15">
        <f t="shared" si="0"/>
        <v>325</v>
      </c>
    </row>
    <row r="30" spans="1:13" x14ac:dyDescent="0.25">
      <c r="A30" s="14" t="s">
        <v>58</v>
      </c>
      <c r="B30" s="15" t="s">
        <v>64</v>
      </c>
      <c r="C30" s="15" t="s">
        <v>17</v>
      </c>
      <c r="D30" s="15">
        <v>-5</v>
      </c>
      <c r="E30" s="16">
        <v>0.96527777777777779</v>
      </c>
      <c r="F30" s="17" t="s">
        <v>80</v>
      </c>
      <c r="G30" s="15">
        <v>-4</v>
      </c>
      <c r="H30" s="16">
        <v>0.43472222222222223</v>
      </c>
      <c r="I30" s="15">
        <f>10*60+76</f>
        <v>676</v>
      </c>
      <c r="J30" s="15">
        <f>-1*60</f>
        <v>-60</v>
      </c>
      <c r="K30" s="15">
        <f t="shared" si="0"/>
        <v>616</v>
      </c>
    </row>
    <row r="31" spans="1:13" x14ac:dyDescent="0.25">
      <c r="A31" s="14" t="s">
        <v>58</v>
      </c>
      <c r="B31" s="15" t="s">
        <v>65</v>
      </c>
      <c r="C31" s="15" t="s">
        <v>17</v>
      </c>
      <c r="D31" s="15">
        <v>-5</v>
      </c>
      <c r="E31" s="16">
        <v>0.33333333333333331</v>
      </c>
      <c r="F31" s="17" t="s">
        <v>82</v>
      </c>
      <c r="G31" s="15">
        <v>-8</v>
      </c>
      <c r="H31" s="16">
        <v>0.43333333333333335</v>
      </c>
      <c r="I31" s="15">
        <f>2*60+24</f>
        <v>144</v>
      </c>
      <c r="J31" s="15">
        <f>3*60</f>
        <v>180</v>
      </c>
      <c r="K31" s="15">
        <f t="shared" si="0"/>
        <v>324</v>
      </c>
    </row>
    <row r="32" spans="1:13" x14ac:dyDescent="0.25">
      <c r="A32" s="14" t="s">
        <v>58</v>
      </c>
      <c r="B32" s="15" t="s">
        <v>66</v>
      </c>
      <c r="C32" s="15" t="s">
        <v>45</v>
      </c>
      <c r="D32" s="15">
        <v>-5</v>
      </c>
      <c r="E32" s="16">
        <v>0.3263888888888889</v>
      </c>
      <c r="F32" s="17" t="s">
        <v>81</v>
      </c>
      <c r="G32" s="15">
        <v>-8</v>
      </c>
      <c r="H32" s="16">
        <v>0.45347222222222222</v>
      </c>
      <c r="I32" s="15">
        <f>2*60+63</f>
        <v>183</v>
      </c>
      <c r="J32" s="15">
        <f>3*60</f>
        <v>180</v>
      </c>
      <c r="K32" s="15">
        <f t="shared" si="0"/>
        <v>363</v>
      </c>
    </row>
    <row r="33" spans="1:11" x14ac:dyDescent="0.25">
      <c r="A33" s="14" t="s">
        <v>58</v>
      </c>
      <c r="B33" s="15" t="s">
        <v>67</v>
      </c>
      <c r="C33" s="15" t="s">
        <v>17</v>
      </c>
      <c r="D33" s="15">
        <v>-5</v>
      </c>
      <c r="E33" s="16">
        <v>0.95138888888888884</v>
      </c>
      <c r="F33" s="17" t="s">
        <v>83</v>
      </c>
      <c r="G33" s="15">
        <v>-4</v>
      </c>
      <c r="H33" s="16">
        <v>0.44444444444444442</v>
      </c>
      <c r="I33" s="15">
        <f>11*60+50</f>
        <v>710</v>
      </c>
      <c r="J33" s="15">
        <f>-1*60</f>
        <v>-60</v>
      </c>
      <c r="K33" s="15">
        <f t="shared" si="0"/>
        <v>650</v>
      </c>
    </row>
    <row r="34" spans="1:11" x14ac:dyDescent="0.25">
      <c r="A34" s="14" t="s">
        <v>58</v>
      </c>
      <c r="B34" s="15" t="s">
        <v>68</v>
      </c>
      <c r="C34" s="15" t="s">
        <v>45</v>
      </c>
      <c r="D34" s="15">
        <v>-5</v>
      </c>
      <c r="E34" s="16">
        <v>0.3298611111111111</v>
      </c>
      <c r="F34" s="17" t="s">
        <v>84</v>
      </c>
      <c r="G34" s="15">
        <v>-6</v>
      </c>
      <c r="H34" s="16">
        <v>0.52083333333333337</v>
      </c>
      <c r="I34" s="15">
        <f>4*60+35</f>
        <v>275</v>
      </c>
      <c r="J34" s="15">
        <f>1*60</f>
        <v>60</v>
      </c>
      <c r="K34" s="15">
        <f t="shared" si="0"/>
        <v>335</v>
      </c>
    </row>
    <row r="35" spans="1:11" x14ac:dyDescent="0.25">
      <c r="A35" s="14" t="s">
        <v>58</v>
      </c>
      <c r="B35" s="15" t="s">
        <v>69</v>
      </c>
      <c r="C35" s="15" t="s">
        <v>17</v>
      </c>
      <c r="D35" s="15">
        <v>-5</v>
      </c>
      <c r="E35" s="16">
        <v>0.39583333333333331</v>
      </c>
      <c r="F35" s="17" t="s">
        <v>85</v>
      </c>
      <c r="G35" s="15">
        <v>-6</v>
      </c>
      <c r="H35" s="16">
        <v>0.58819444444444446</v>
      </c>
      <c r="I35" s="15">
        <f>4*60+37</f>
        <v>277</v>
      </c>
      <c r="J35" s="15">
        <v>60</v>
      </c>
      <c r="K35" s="15">
        <f t="shared" si="0"/>
        <v>337</v>
      </c>
    </row>
    <row r="36" spans="1:11" x14ac:dyDescent="0.25">
      <c r="A36" s="14" t="s">
        <v>58</v>
      </c>
      <c r="B36" s="15" t="s">
        <v>70</v>
      </c>
      <c r="C36" s="15" t="s">
        <v>17</v>
      </c>
      <c r="D36" s="15">
        <v>-5</v>
      </c>
      <c r="E36" s="16">
        <v>0.27083333333333331</v>
      </c>
      <c r="F36" s="17" t="s">
        <v>86</v>
      </c>
      <c r="G36" s="15">
        <v>-5</v>
      </c>
      <c r="H36" s="16">
        <v>0.32430555555555557</v>
      </c>
      <c r="I36" s="15">
        <f>47+30</f>
        <v>77</v>
      </c>
      <c r="J36" s="15">
        <v>0</v>
      </c>
      <c r="K36" s="15">
        <f t="shared" si="0"/>
        <v>77</v>
      </c>
    </row>
    <row r="37" spans="1:11" x14ac:dyDescent="0.25">
      <c r="A37" s="14" t="s">
        <v>58</v>
      </c>
      <c r="B37" s="15" t="s">
        <v>71</v>
      </c>
      <c r="C37" s="15" t="s">
        <v>75</v>
      </c>
      <c r="D37" s="15">
        <v>-3.5</v>
      </c>
      <c r="E37" s="16">
        <v>0.77777777777777779</v>
      </c>
      <c r="F37" s="17" t="s">
        <v>87</v>
      </c>
      <c r="G37" s="15">
        <v>-5</v>
      </c>
      <c r="H37" s="16">
        <v>0.84236111111111101</v>
      </c>
      <c r="I37" s="15">
        <f>1*60+33</f>
        <v>93</v>
      </c>
      <c r="J37" s="15">
        <f>1.5*60</f>
        <v>90</v>
      </c>
      <c r="K37" s="15">
        <f t="shared" si="0"/>
        <v>183</v>
      </c>
    </row>
    <row r="38" spans="1:11" x14ac:dyDescent="0.25">
      <c r="A38" s="14" t="s">
        <v>58</v>
      </c>
      <c r="B38" s="15" t="s">
        <v>72</v>
      </c>
      <c r="C38" s="15" t="s">
        <v>17</v>
      </c>
      <c r="D38" s="15">
        <v>-5</v>
      </c>
      <c r="E38" s="16">
        <v>0.94444444444444453</v>
      </c>
      <c r="F38" s="17" t="s">
        <v>88</v>
      </c>
      <c r="G38" s="15">
        <v>-4</v>
      </c>
      <c r="H38" s="16">
        <v>0.43055555555555558</v>
      </c>
      <c r="I38" s="15">
        <f>11*60+40</f>
        <v>700</v>
      </c>
      <c r="J38" s="15">
        <f>-1*60</f>
        <v>-60</v>
      </c>
      <c r="K38" s="15">
        <f t="shared" si="0"/>
        <v>640</v>
      </c>
    </row>
    <row r="39" spans="1:11" x14ac:dyDescent="0.25">
      <c r="A39" s="14" t="s">
        <v>58</v>
      </c>
      <c r="B39" s="15" t="s">
        <v>73</v>
      </c>
      <c r="C39" s="15" t="s">
        <v>17</v>
      </c>
      <c r="D39" s="15">
        <v>-5</v>
      </c>
      <c r="E39" s="16">
        <v>0.78819444444444453</v>
      </c>
      <c r="F39" s="17" t="s">
        <v>89</v>
      </c>
      <c r="G39" s="15">
        <v>-8</v>
      </c>
      <c r="H39" s="16">
        <v>0.88263888888888886</v>
      </c>
      <c r="I39" s="15">
        <f>2*60+16</f>
        <v>136</v>
      </c>
      <c r="J39" s="15">
        <f>3*60</f>
        <v>180</v>
      </c>
      <c r="K39" s="15">
        <f t="shared" si="0"/>
        <v>316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Travel Time Calculations</vt:lpstr>
      <vt:lpstr>Americas</vt:lpstr>
      <vt:lpstr>AsiaPacific</vt:lpstr>
      <vt:lpstr>Europe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Lee</dc:creator>
  <cp:lastModifiedBy>Erick Lee</cp:lastModifiedBy>
  <cp:lastPrinted>2015-08-24T12:06:26Z</cp:lastPrinted>
  <dcterms:created xsi:type="dcterms:W3CDTF">2015-08-21T12:45:06Z</dcterms:created>
  <dcterms:modified xsi:type="dcterms:W3CDTF">2015-08-24T13:42:17Z</dcterms:modified>
</cp:coreProperties>
</file>